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52" windowHeight="8448" tabRatio="895" activeTab="0"/>
  </bookViews>
  <sheets>
    <sheet name="01.01.17" sheetId="1" r:id="rId1"/>
  </sheets>
  <definedNames>
    <definedName name="_xlnm.Print_Area" localSheetId="0">'01.01.17'!$A$1:$G$81</definedName>
  </definedNames>
  <calcPr fullCalcOnLoad="1" refMode="R1C1"/>
</workbook>
</file>

<file path=xl/sharedStrings.xml><?xml version="1.0" encoding="utf-8"?>
<sst xmlns="http://schemas.openxmlformats.org/spreadsheetml/2006/main" count="200" uniqueCount="121">
  <si>
    <t>КТКВ</t>
  </si>
  <si>
    <t xml:space="preserve">Начальник фінансового управління </t>
  </si>
  <si>
    <t>Л.В.Писаренко</t>
  </si>
  <si>
    <t>090412</t>
  </si>
  <si>
    <t>090802</t>
  </si>
  <si>
    <t>091102</t>
  </si>
  <si>
    <t>210110</t>
  </si>
  <si>
    <t>ВСЬОГО</t>
  </si>
  <si>
    <t>грн.</t>
  </si>
  <si>
    <t>250404</t>
  </si>
  <si>
    <t>ІНФОРМАЦІЯ</t>
  </si>
  <si>
    <t>091103</t>
  </si>
  <si>
    <t>091104</t>
  </si>
  <si>
    <t>091106</t>
  </si>
  <si>
    <t>091207</t>
  </si>
  <si>
    <t>110104</t>
  </si>
  <si>
    <t>210105</t>
  </si>
  <si>
    <t>070201</t>
  </si>
  <si>
    <t>№ п/п</t>
  </si>
  <si>
    <t>КВК</t>
  </si>
  <si>
    <t>Обсяг фінансування (затверджено  із змінами)</t>
  </si>
  <si>
    <t>03</t>
  </si>
  <si>
    <t>15</t>
  </si>
  <si>
    <t>40</t>
  </si>
  <si>
    <t>24</t>
  </si>
  <si>
    <t>03, 40</t>
  </si>
  <si>
    <t>080101</t>
  </si>
  <si>
    <t>080203</t>
  </si>
  <si>
    <t>240601</t>
  </si>
  <si>
    <t xml:space="preserve">КВК   </t>
  </si>
  <si>
    <t>Виконком</t>
  </si>
  <si>
    <t>Управління праці  та  соціального захисту населення</t>
  </si>
  <si>
    <t>Управління житлово-комунального господарства та будівництва</t>
  </si>
  <si>
    <t>081009</t>
  </si>
  <si>
    <t>про  обяг  фінансування  місцевих програм</t>
  </si>
  <si>
    <t>1.матеріальна допомога громадянам міста</t>
  </si>
  <si>
    <t>13</t>
  </si>
  <si>
    <t>Орган з питань фізичної культури та спорту</t>
  </si>
  <si>
    <t>100302</t>
  </si>
  <si>
    <t>160101</t>
  </si>
  <si>
    <t>10</t>
  </si>
  <si>
    <t>070401</t>
  </si>
  <si>
    <t>130203</t>
  </si>
  <si>
    <t xml:space="preserve">Міська  цільова довгострокова програма «Забезпечення централізованих заходів з лікування хворих на цукровий та нецукровий діабет »  на  2014 - 2018 рр. (з.ф.)
</t>
  </si>
  <si>
    <t>2.компенсаційні  виплати за пільговий  проїзд  окремих категорій громадян</t>
  </si>
  <si>
    <t>Міська програма "Ніжин - дітям" на період до 2016 року (з.ф.)</t>
  </si>
  <si>
    <t>130102</t>
  </si>
  <si>
    <t>130106</t>
  </si>
  <si>
    <t>091209</t>
  </si>
  <si>
    <t>Управління освіти</t>
  </si>
  <si>
    <t>75</t>
  </si>
  <si>
    <t>070201, 070401</t>
  </si>
  <si>
    <t>Міська програма "Відпочинок та оздоровлення дітей м. Ніжина на 2012-2016 роки" (з.ф.)</t>
  </si>
  <si>
    <t>Назва програми, що  фінансується з місцевих бюджетів у 2016 році</t>
  </si>
  <si>
    <t>Міська цільова Програма Забезпечення медичним обладнанням (с.ф.)</t>
  </si>
  <si>
    <t>Міська Програма медичного забезпечення хворих у  разі амбулаторного  лікування на 2016 рік (з.ф.)</t>
  </si>
  <si>
    <t>Міська цільова Програма енергозбереження та енергоефективності на 2016-2017 роки (з.ф., с.ф.)</t>
  </si>
  <si>
    <t>Міська  цільової програми «Турбота»   на  2016 рік ,  всього (з.ф.)</t>
  </si>
  <si>
    <t>081002</t>
  </si>
  <si>
    <t>1. матеріальна допомога учасникам АТО та їх сім’ям</t>
  </si>
  <si>
    <t>2. забезпечення лікарськими препаратами у разі амбулаторного лікування учасників АТО</t>
  </si>
  <si>
    <t>3. пільгове зубопротезування учасників АТО</t>
  </si>
  <si>
    <t>Програма підтримки багатодітних сімей на 2016-2020 роки.(з.ф.)</t>
  </si>
  <si>
    <t>Програма соціальної  підтримки сім’ї, дітей та  молоді на 2016 рік (з.ф.)</t>
  </si>
  <si>
    <t>Міська програма "Молодь Ніжина" на період до 2020 року (з.ф.)</t>
  </si>
  <si>
    <t>Міська програма «Забезпечення рівних прав та можливостей жінок і чоловіків м.Ніжина на період до 2017 року» (з.ф.)</t>
  </si>
  <si>
    <t>Програма виплати  стипендій обдарованій учнівській та студентській молоді міста на 2016 рік (з.ф.)</t>
  </si>
  <si>
    <t>Міська програма управління та відчуження комунального майна на 2016 рік (з.ф.)</t>
  </si>
  <si>
    <t>Міська програма передачі земельних ділянок у власність або у користування на 2016 рік (з.ф,с.ф)</t>
  </si>
  <si>
    <t>Міська цільова програма розвитку цивільного захисту м. Ніжина на 2016 рік (з.ф., с.ф.)</t>
  </si>
  <si>
    <t>Міська програма "Назустріч людям" на 2016 рік</t>
  </si>
  <si>
    <t>Програма юридичного обслуговування Ніжинської міської ради та виконавчого комітету Ніжинської міської ради на 2016 рік (з.ф.)</t>
  </si>
  <si>
    <t>Програма з виконання  власних повноважень Ніжинської міської ради на 2016 рік (з.ф.)</t>
  </si>
  <si>
    <t>Програма розвитку функціонування центру надання адміністративних послуг Ніжинської міської ради на 2016 рік (з.ф., с.ф.)</t>
  </si>
  <si>
    <t xml:space="preserve">Програма підтримки діяльності та розвитку органів самоорганізації населення міста Ніжина на 2016 рік  (з.ф.)                        
</t>
  </si>
  <si>
    <t>Програма "Талановитий педагог - обдарована дитина на період до 2020 року (з.ф.)</t>
  </si>
  <si>
    <t>Програма енергозбереження та енергоефективності  у навчальних закладах управління освіти Ніжинської міської ради на 2016 рік (з.ф., с.ф.)</t>
  </si>
  <si>
    <t>Програма    забезпечення сучасних умов для навчання, виховання та розвитку юних ніжинців на 2016-2020 роки (с.ф.)</t>
  </si>
  <si>
    <t>Міська програма «Соціальний  захист учнів загальноосвітніх навчальних закладів  м. Ніжина  шляхом організації гарячого харчування (сніданків) у 2016 році» (з.ф.)</t>
  </si>
  <si>
    <t>070101, 070201</t>
  </si>
  <si>
    <t>070101. 070201</t>
  </si>
  <si>
    <t>Програма розвитку фізичної культури та спорту, фінансової підтримки кращих спортсменів та покращення матеріально-технічної спортивної бази міста на 2016 рік (з.ф.)</t>
  </si>
  <si>
    <t>Цільова програма  розвитку Комплексної дитячо-юнацької спортивної школи Ніжинського  місцевого  осередку фізкультурно- спортивного товариства "Спартак" на 2016 рік (з.ф.)</t>
  </si>
  <si>
    <t>Міська програма громадських оплачуваних робіт на 2016 рік.</t>
  </si>
  <si>
    <t>Міська цільова програма з надання пільг на оплату житлово-комунальних  та інших  послуг на 2016 рік (з.ф.)</t>
  </si>
  <si>
    <t>Програма юридичного обслуговування управління праці та соціального захисту населення Ніжинської міської ради Чернігівської області на 2016 рік (з.ф.)</t>
  </si>
  <si>
    <t>Міська цільова програма підтримки діяльності Ніжинської міської організації ветеранів війни та праці на 2016 рік (з.ф.)</t>
  </si>
  <si>
    <t>010116, 110201, 110202, 110204, 110205</t>
  </si>
  <si>
    <t>Міська цільова Програма енергозбереження та енергоефективності на 2016-2020 роки (з.ф.)</t>
  </si>
  <si>
    <t>Цільова програма проведення археологічних досліджень На території  міста Ніжин та його округи на 2016 – 2018 роки (з.ф.)</t>
  </si>
  <si>
    <t>Міська цільова програма "Реконструкція та розвиток кладовищ міста на 2016 р." (з.ф.)</t>
  </si>
  <si>
    <t>Міська цільова Програма «Удосконалення системи поводження з твердими побутовими відходами м. Ніжина, розвитку та збереження зелених насаджень на 2016 рік" (з.ф.)</t>
  </si>
  <si>
    <t>Міська цільова Програма «Контролю за утриманням домашніх тварин та регулювання чисельності безпритульних тварин гуманними методами на  2016 рік» (з.ф., с.ф.)</t>
  </si>
  <si>
    <t>Міська програма  з  охорони життя  людей  на  водних  об’єктах м. Ніжина  на  2016 рік (з.ф.)</t>
  </si>
  <si>
    <t>Міська цільова програма «Охорона довкілля та раціональне використання природних ресурсів м. Ніжина на період 2015-2017 рр.» (с.ф.)</t>
  </si>
  <si>
    <t>Міська цільова Програма  «Юридичного обслуговування управління житлово-комунального господарства та будівництва Ніжинської міської ради  на 2016 рік.» (з.ф.)</t>
  </si>
  <si>
    <t>Програма капітального ремонту житлового фонду м.Ніжин на 2016 рік (с.ф.)</t>
  </si>
  <si>
    <t>Міська цільова Програма "Сприяння створенню та забезпечення функціонування об’єднань співвласників багатоквартирних будинків у м. Ніжині на 2016 рік" (с.ф.)</t>
  </si>
  <si>
    <t>010116, 100203</t>
  </si>
  <si>
    <t>15, 40</t>
  </si>
  <si>
    <t>1. транспортні послуги по перевезенню мобілізованих</t>
  </si>
  <si>
    <t>2. оснащення кабінету військової підготовки та інше</t>
  </si>
  <si>
    <t>Програма  розвитку культури, мистецтва, туризму і  охорони культурної спадщини  на  2016 рік (з.ф., с.ф.)</t>
  </si>
  <si>
    <t>Програма забезпечення виконання заходів з підготовки, організації та проведення мобілізації людських ресурсів та забезпечення проведення навчальних зборів роти охорони та                 загонів оборони на території м. Ніжина (з.ф,с.ф.)</t>
  </si>
  <si>
    <t>250404          180409</t>
  </si>
  <si>
    <t>Міська цільова Програма "Розвитку та фінансової підтримки комунальних підприємств м.Ніжина на 2016 рік. (з.ф., с.ф.)</t>
  </si>
  <si>
    <r>
      <t xml:space="preserve">Міська  цільова Програма підтримки осіб, мобілізованих до лав збройних сил України та інших військових формувань України, учасників антитерористичної операції та членів їх сімей – мешканців міста Ніжина  на  </t>
    </r>
    <r>
      <rPr>
        <sz val="9"/>
        <color indexed="8"/>
        <rFont val="Times New Roman"/>
        <family val="1"/>
      </rPr>
      <t>2016 рік (</t>
    </r>
    <r>
      <rPr>
        <sz val="9"/>
        <color indexed="8"/>
        <rFont val="Times New Roman"/>
        <family val="1"/>
      </rPr>
      <t xml:space="preserve">з.ф.)
</t>
    </r>
  </si>
  <si>
    <t>Міська цільова програма "Програма виплати компенсації громадянам за збудований водопровід на 2016 рік" (з.ф.)</t>
  </si>
  <si>
    <t>Міська цільова соціальна програма протидії захворюванню на туберкульоз на 2016 рік (з.ф.)</t>
  </si>
  <si>
    <t>Міська цільова Програма по впровадженню інноваційних технологій на 2016 рік</t>
  </si>
  <si>
    <t>Міська цільова програма  "Розвиток мережі громадських вбиралень міста на 2017рік"</t>
  </si>
  <si>
    <t>Міська програма "Розробка схем та проектних рішень масового застосування та детального планування на 2016рік"</t>
  </si>
  <si>
    <t xml:space="preserve">м. Ніжина за 12 місяців 2016 р.                         </t>
  </si>
  <si>
    <t xml:space="preserve">Відсоток виконання </t>
  </si>
  <si>
    <t>Касові видатки за 12 місяців 2016 р.</t>
  </si>
  <si>
    <t>Управління  культури і туризму</t>
  </si>
  <si>
    <t xml:space="preserve">Вик.А.М.Артеменко, Н.Ф. Шубіна  7-17-49 </t>
  </si>
  <si>
    <t>Міська програма "Покращення акушерсько-гінекологічної  допомоги  жінкам  м.Ніжина"  на 2016-2019роки</t>
  </si>
  <si>
    <t>070101, 070201, 070401, 130107</t>
  </si>
  <si>
    <t>Міська програма допризовної підготовки, військово-патріотичного виховання молоді, призову громадян України на строкову військову службу та виконання заходів з мобілізації у 2016-2020 роках (з.ф., с.ф.)</t>
  </si>
  <si>
    <t>Міська цільова Програма «Забезпечення корегування Генерального плану забудови міста на 2016 р.» (с.ф.)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</si>
</sst>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_р_._-;\-* #,##0_р_._-;_-* &quot;-&quot;??_р_._-;_-@_-"/>
    <numFmt numFmtId="189" formatCode="_-* #,##0.0_р_._-;\-* #,##0.0_р_._-;_-* &quot;-&quot;??_р_._-;_-@_-"/>
    <numFmt numFmtId="190" formatCode="_-* #,##0.0_р_._-;\-* #,##0.0_р_._-;_-* &quot;-&quot;?_р_._-;_-@_-"/>
    <numFmt numFmtId="191" formatCode="#,##0.0"/>
    <numFmt numFmtId="192" formatCode="#,##0_ ;\-#,##0\ "/>
    <numFmt numFmtId="193" formatCode="#,##0.00_ ;\-#,##0.00\ "/>
    <numFmt numFmtId="194" formatCode="000000"/>
    <numFmt numFmtId="195" formatCode="_-* #,##0.00\ _г_р_н_._-;\-* #,##0.00\ _г_р_н_._-;_-* &quot;-&quot;??\ _г_р_н_._-;_-@_-"/>
    <numFmt numFmtId="196" formatCode="_-* #,##0.0\ _г_р_н_._-;\-* #,##0.0\ _г_р_н_._-;_-* &quot;-&quot;??\ _г_р_н_._-;_-@_-"/>
    <numFmt numFmtId="197" formatCode="#,##0.0_ ;\-#,##0.0\ "/>
    <numFmt numFmtId="198" formatCode="_-* #,##0.0\ _₽_-;\-* #,##0.0\ _₽_-;_-* &quot;-&quot;?\ _₽_-;_-@_-"/>
    <numFmt numFmtId="199" formatCode="_-* #,##0.000_р_._-;\-* #,##0.000_р_._-;_-* &quot;-&quot;??_р_._-;_-@_-"/>
    <numFmt numFmtId="200" formatCode="_-* #,##0.0000_р_._-;\-* #,##0.00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2" fillId="0" borderId="0">
      <alignment vertical="top"/>
      <protection/>
    </xf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49" fillId="0" borderId="10" xfId="55" applyNumberFormat="1" applyFont="1" applyFill="1" applyBorder="1" applyAlignment="1">
      <alignment horizontal="center" vertical="center" wrapText="1"/>
      <protection/>
    </xf>
    <xf numFmtId="0" fontId="50" fillId="0" borderId="0" xfId="0" applyFont="1" applyFill="1" applyAlignment="1">
      <alignment wrapText="1"/>
    </xf>
    <xf numFmtId="0" fontId="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190" fontId="5" fillId="0" borderId="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center" vertical="center" wrapText="1"/>
    </xf>
    <xf numFmtId="191" fontId="8" fillId="0" borderId="10" xfId="48" applyNumberFormat="1" applyFont="1" applyFill="1" applyBorder="1" applyAlignment="1">
      <alignment horizontal="justify" vertical="center" wrapText="1"/>
      <protection/>
    </xf>
    <xf numFmtId="0" fontId="51" fillId="0" borderId="0" xfId="0" applyFont="1" applyFill="1" applyBorder="1" applyAlignment="1">
      <alignment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justify" vertical="center" wrapText="1"/>
      <protection/>
    </xf>
    <xf numFmtId="188" fontId="6" fillId="0" borderId="10" xfId="62" applyNumberFormat="1" applyFont="1" applyFill="1" applyBorder="1" applyAlignment="1">
      <alignment horizontal="center" vertical="center" wrapText="1"/>
    </xf>
    <xf numFmtId="0" fontId="9" fillId="0" borderId="10" xfId="53" applyFont="1" applyFill="1" applyBorder="1" applyAlignment="1">
      <alignment horizontal="justify" vertical="center" wrapText="1"/>
      <protection/>
    </xf>
    <xf numFmtId="0" fontId="8" fillId="0" borderId="1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188" fontId="11" fillId="0" borderId="0" xfId="62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2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1" fontId="5" fillId="0" borderId="10" xfId="0" applyNumberFormat="1" applyFont="1" applyFill="1" applyBorder="1" applyAlignment="1">
      <alignment vertical="center" wrapText="1"/>
    </xf>
    <xf numFmtId="192" fontId="5" fillId="0" borderId="10" xfId="62" applyNumberFormat="1" applyFont="1" applyFill="1" applyBorder="1" applyAlignment="1">
      <alignment horizontal="center" vertical="center"/>
    </xf>
    <xf numFmtId="192" fontId="5" fillId="0" borderId="10" xfId="62" applyNumberFormat="1" applyFont="1" applyFill="1" applyBorder="1" applyAlignment="1">
      <alignment horizontal="right" vertical="center"/>
    </xf>
    <xf numFmtId="185" fontId="5" fillId="0" borderId="10" xfId="0" applyNumberFormat="1" applyFont="1" applyFill="1" applyBorder="1" applyAlignment="1">
      <alignment horizontal="right" vertical="center" wrapText="1"/>
    </xf>
    <xf numFmtId="191" fontId="8" fillId="0" borderId="11" xfId="48" applyNumberFormat="1" applyFont="1" applyFill="1" applyBorder="1" applyAlignment="1">
      <alignment horizontal="justify" vertical="top" wrapText="1"/>
      <protection/>
    </xf>
    <xf numFmtId="191" fontId="8" fillId="0" borderId="13" xfId="48" applyNumberFormat="1" applyFont="1" applyFill="1" applyBorder="1" applyAlignment="1">
      <alignment horizontal="justify" vertical="top" wrapText="1"/>
      <protection/>
    </xf>
    <xf numFmtId="191" fontId="8" fillId="0" borderId="0" xfId="48" applyNumberFormat="1" applyFont="1" applyFill="1" applyBorder="1" applyAlignment="1">
      <alignment horizontal="justify" vertical="center" wrapText="1"/>
      <protection/>
    </xf>
    <xf numFmtId="192" fontId="5" fillId="0" borderId="10" xfId="62" applyNumberFormat="1" applyFont="1" applyFill="1" applyBorder="1" applyAlignment="1">
      <alignment horizontal="center" vertical="center" wrapText="1"/>
    </xf>
    <xf numFmtId="192" fontId="5" fillId="0" borderId="10" xfId="62" applyNumberFormat="1" applyFont="1" applyFill="1" applyBorder="1" applyAlignment="1">
      <alignment horizontal="right" vertical="center" wrapText="1"/>
    </xf>
    <xf numFmtId="192" fontId="49" fillId="0" borderId="10" xfId="62" applyNumberFormat="1" applyFont="1" applyFill="1" applyBorder="1" applyAlignment="1">
      <alignment horizontal="center" vertical="center" wrapText="1"/>
    </xf>
    <xf numFmtId="192" fontId="49" fillId="0" borderId="10" xfId="62" applyNumberFormat="1" applyFont="1" applyFill="1" applyBorder="1" applyAlignment="1">
      <alignment horizontal="right" vertical="center" wrapText="1"/>
    </xf>
    <xf numFmtId="192" fontId="5" fillId="0" borderId="10" xfId="0" applyNumberFormat="1" applyFont="1" applyFill="1" applyBorder="1" applyAlignment="1">
      <alignment horizontal="right" vertical="center" wrapText="1"/>
    </xf>
    <xf numFmtId="192" fontId="10" fillId="0" borderId="10" xfId="62" applyNumberFormat="1" applyFont="1" applyFill="1" applyBorder="1" applyAlignment="1">
      <alignment horizontal="center" vertical="center" wrapText="1"/>
    </xf>
    <xf numFmtId="185" fontId="10" fillId="0" borderId="10" xfId="0" applyNumberFormat="1" applyFont="1" applyFill="1" applyBorder="1" applyAlignment="1">
      <alignment horizontal="right" vertical="center" wrapText="1"/>
    </xf>
    <xf numFmtId="192" fontId="10" fillId="0" borderId="10" xfId="62" applyNumberFormat="1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vertical="center" wrapText="1"/>
    </xf>
    <xf numFmtId="185" fontId="49" fillId="0" borderId="10" xfId="0" applyNumberFormat="1" applyFont="1" applyFill="1" applyBorder="1" applyAlignment="1">
      <alignment horizontal="right" vertical="center" wrapText="1"/>
    </xf>
    <xf numFmtId="0" fontId="9" fillId="0" borderId="11" xfId="0" applyNumberFormat="1" applyFont="1" applyFill="1" applyBorder="1" applyAlignment="1" applyProtection="1">
      <alignment horizontal="justify" vertical="center" wrapText="1"/>
      <protection/>
    </xf>
    <xf numFmtId="190" fontId="5" fillId="0" borderId="10" xfId="0" applyNumberFormat="1" applyFont="1" applyFill="1" applyBorder="1" applyAlignment="1">
      <alignment horizontal="right" vertical="center" wrapText="1"/>
    </xf>
    <xf numFmtId="49" fontId="5" fillId="0" borderId="10" xfId="55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view="pageBreakPreview" zoomScaleNormal="166" zoomScaleSheetLayoutView="100" zoomScalePageLayoutView="0" workbookViewId="0" topLeftCell="A76">
      <selection activeCell="A1" sqref="A1:IV16384"/>
    </sheetView>
  </sheetViews>
  <sheetFormatPr defaultColWidth="9.125" defaultRowHeight="12.75"/>
  <cols>
    <col min="1" max="1" width="4.00390625" style="1" customWidth="1"/>
    <col min="2" max="2" width="5.125" style="2" customWidth="1"/>
    <col min="3" max="3" width="9.875" style="3" customWidth="1"/>
    <col min="4" max="4" width="39.375" style="25" customWidth="1"/>
    <col min="5" max="5" width="15.625" style="3" customWidth="1"/>
    <col min="6" max="6" width="15.625" style="1" customWidth="1"/>
    <col min="7" max="7" width="10.50390625" style="3" customWidth="1"/>
    <col min="8" max="16384" width="9.125" style="3" customWidth="1"/>
  </cols>
  <sheetData>
    <row r="1" spans="4:6" ht="16.5">
      <c r="D1" s="4" t="s">
        <v>10</v>
      </c>
      <c r="E1" s="4"/>
      <c r="F1" s="4"/>
    </row>
    <row r="2" spans="3:6" ht="36" customHeight="1">
      <c r="C2" s="5"/>
      <c r="D2" s="6" t="s">
        <v>34</v>
      </c>
      <c r="E2" s="6"/>
      <c r="F2" s="6"/>
    </row>
    <row r="3" spans="3:6" ht="18.75" customHeight="1">
      <c r="C3" s="7"/>
      <c r="D3" s="39" t="s">
        <v>112</v>
      </c>
      <c r="E3" s="39"/>
      <c r="F3" s="8" t="s">
        <v>8</v>
      </c>
    </row>
    <row r="4" spans="1:7" ht="54" customHeight="1">
      <c r="A4" s="9" t="s">
        <v>18</v>
      </c>
      <c r="B4" s="10" t="s">
        <v>19</v>
      </c>
      <c r="C4" s="9" t="s">
        <v>0</v>
      </c>
      <c r="D4" s="9" t="s">
        <v>53</v>
      </c>
      <c r="E4" s="9" t="s">
        <v>20</v>
      </c>
      <c r="F4" s="9" t="s">
        <v>114</v>
      </c>
      <c r="G4" s="9" t="s">
        <v>113</v>
      </c>
    </row>
    <row r="5" spans="1:7" ht="25.5" customHeight="1">
      <c r="A5" s="15">
        <v>1</v>
      </c>
      <c r="B5" s="11" t="s">
        <v>21</v>
      </c>
      <c r="C5" s="11" t="s">
        <v>26</v>
      </c>
      <c r="D5" s="35" t="s">
        <v>55</v>
      </c>
      <c r="E5" s="59">
        <v>698000</v>
      </c>
      <c r="F5" s="60">
        <v>672404.41</v>
      </c>
      <c r="G5" s="61">
        <f aca="true" t="shared" si="0" ref="G5:G60">F5/E5*100</f>
        <v>96.3330100286533</v>
      </c>
    </row>
    <row r="6" spans="1:7" ht="28.5" customHeight="1">
      <c r="A6" s="15">
        <v>2</v>
      </c>
      <c r="B6" s="11" t="s">
        <v>21</v>
      </c>
      <c r="C6" s="11" t="s">
        <v>26</v>
      </c>
      <c r="D6" s="30" t="s">
        <v>54</v>
      </c>
      <c r="E6" s="62">
        <v>2611000</v>
      </c>
      <c r="F6" s="63">
        <v>2599580</v>
      </c>
      <c r="G6" s="61">
        <f t="shared" si="0"/>
        <v>99.56261968594409</v>
      </c>
    </row>
    <row r="7" spans="1:7" ht="24" customHeight="1">
      <c r="A7" s="15">
        <v>3</v>
      </c>
      <c r="B7" s="11" t="s">
        <v>21</v>
      </c>
      <c r="C7" s="11" t="s">
        <v>26</v>
      </c>
      <c r="D7" s="30" t="s">
        <v>56</v>
      </c>
      <c r="E7" s="62">
        <v>180900</v>
      </c>
      <c r="F7" s="64">
        <f>70445+85300</f>
        <v>155745</v>
      </c>
      <c r="G7" s="61">
        <f t="shared" si="0"/>
        <v>86.09452736318408</v>
      </c>
    </row>
    <row r="8" spans="1:7" ht="27.75" customHeight="1">
      <c r="A8" s="15">
        <v>4</v>
      </c>
      <c r="B8" s="11" t="s">
        <v>21</v>
      </c>
      <c r="C8" s="11" t="s">
        <v>26</v>
      </c>
      <c r="D8" s="30" t="s">
        <v>108</v>
      </c>
      <c r="E8" s="62">
        <v>164780</v>
      </c>
      <c r="F8" s="64">
        <v>164780</v>
      </c>
      <c r="G8" s="61">
        <f t="shared" si="0"/>
        <v>100</v>
      </c>
    </row>
    <row r="9" spans="1:7" ht="36" customHeight="1">
      <c r="A9" s="15"/>
      <c r="B9" s="11" t="s">
        <v>21</v>
      </c>
      <c r="C9" s="11" t="s">
        <v>27</v>
      </c>
      <c r="D9" s="30" t="s">
        <v>117</v>
      </c>
      <c r="E9" s="62">
        <v>63445</v>
      </c>
      <c r="F9" s="64">
        <v>63445</v>
      </c>
      <c r="G9" s="61"/>
    </row>
    <row r="10" spans="1:7" ht="48" customHeight="1">
      <c r="A10" s="15">
        <v>5</v>
      </c>
      <c r="B10" s="11" t="s">
        <v>21</v>
      </c>
      <c r="C10" s="11" t="s">
        <v>33</v>
      </c>
      <c r="D10" s="30" t="s">
        <v>43</v>
      </c>
      <c r="E10" s="62">
        <v>818530</v>
      </c>
      <c r="F10" s="63">
        <v>818230</v>
      </c>
      <c r="G10" s="61">
        <f t="shared" si="0"/>
        <v>99.96334893039962</v>
      </c>
    </row>
    <row r="11" spans="1:7" ht="19.5" customHeight="1">
      <c r="A11" s="51">
        <v>6</v>
      </c>
      <c r="B11" s="11"/>
      <c r="C11" s="54" t="s">
        <v>9</v>
      </c>
      <c r="D11" s="65" t="s">
        <v>109</v>
      </c>
      <c r="E11" s="62">
        <f>E12+E13+E14</f>
        <v>144750</v>
      </c>
      <c r="F11" s="63">
        <f>F12+F13+F14</f>
        <v>144750</v>
      </c>
      <c r="G11" s="61">
        <f t="shared" si="0"/>
        <v>100</v>
      </c>
    </row>
    <row r="12" spans="1:7" ht="18" customHeight="1">
      <c r="A12" s="52"/>
      <c r="B12" s="11" t="s">
        <v>21</v>
      </c>
      <c r="C12" s="55"/>
      <c r="D12" s="66"/>
      <c r="E12" s="62">
        <v>29150</v>
      </c>
      <c r="F12" s="63">
        <v>29150</v>
      </c>
      <c r="G12" s="61">
        <f t="shared" si="0"/>
        <v>100</v>
      </c>
    </row>
    <row r="13" spans="1:7" ht="17.25" customHeight="1">
      <c r="A13" s="52"/>
      <c r="B13" s="11" t="s">
        <v>24</v>
      </c>
      <c r="C13" s="55"/>
      <c r="D13" s="67"/>
      <c r="E13" s="62">
        <v>57400</v>
      </c>
      <c r="F13" s="63">
        <v>57400</v>
      </c>
      <c r="G13" s="61">
        <f t="shared" si="0"/>
        <v>100</v>
      </c>
    </row>
    <row r="14" spans="1:7" ht="17.25" customHeight="1">
      <c r="A14" s="53"/>
      <c r="B14" s="11" t="s">
        <v>50</v>
      </c>
      <c r="C14" s="56"/>
      <c r="D14" s="67"/>
      <c r="E14" s="62">
        <v>58200</v>
      </c>
      <c r="F14" s="63">
        <v>58200</v>
      </c>
      <c r="G14" s="61">
        <f t="shared" si="0"/>
        <v>100</v>
      </c>
    </row>
    <row r="15" spans="1:7" ht="24" customHeight="1">
      <c r="A15" s="51">
        <v>7</v>
      </c>
      <c r="B15" s="21"/>
      <c r="C15" s="54" t="s">
        <v>3</v>
      </c>
      <c r="D15" s="12" t="s">
        <v>57</v>
      </c>
      <c r="E15" s="68">
        <f>E16+E17</f>
        <v>969200</v>
      </c>
      <c r="F15" s="69">
        <f>F16+F17</f>
        <v>968900</v>
      </c>
      <c r="G15" s="61">
        <f t="shared" si="0"/>
        <v>99.96904663640116</v>
      </c>
    </row>
    <row r="16" spans="1:7" ht="18" customHeight="1">
      <c r="A16" s="52"/>
      <c r="B16" s="21" t="s">
        <v>21</v>
      </c>
      <c r="C16" s="55"/>
      <c r="D16" s="12" t="s">
        <v>35</v>
      </c>
      <c r="E16" s="68">
        <v>369200</v>
      </c>
      <c r="F16" s="69">
        <v>368900</v>
      </c>
      <c r="G16" s="61">
        <f t="shared" si="0"/>
        <v>99.91874322860238</v>
      </c>
    </row>
    <row r="17" spans="1:7" ht="24.75" customHeight="1">
      <c r="A17" s="53"/>
      <c r="B17" s="21" t="s">
        <v>22</v>
      </c>
      <c r="C17" s="56"/>
      <c r="D17" s="12" t="s">
        <v>44</v>
      </c>
      <c r="E17" s="68">
        <v>600000</v>
      </c>
      <c r="F17" s="69">
        <v>600000</v>
      </c>
      <c r="G17" s="61">
        <f t="shared" si="0"/>
        <v>100</v>
      </c>
    </row>
    <row r="18" spans="1:7" ht="60.75" customHeight="1">
      <c r="A18" s="51">
        <v>8</v>
      </c>
      <c r="B18" s="27"/>
      <c r="C18" s="27"/>
      <c r="D18" s="28" t="s">
        <v>106</v>
      </c>
      <c r="E18" s="68">
        <f>E19+E20+E21</f>
        <v>293900</v>
      </c>
      <c r="F18" s="69">
        <f>F19+F20+F21</f>
        <v>293860.68</v>
      </c>
      <c r="G18" s="61">
        <f t="shared" si="0"/>
        <v>99.98662129976182</v>
      </c>
    </row>
    <row r="19" spans="1:7" ht="17.25" customHeight="1">
      <c r="A19" s="52"/>
      <c r="B19" s="33" t="s">
        <v>21</v>
      </c>
      <c r="C19" s="33" t="s">
        <v>3</v>
      </c>
      <c r="D19" s="20" t="s">
        <v>59</v>
      </c>
      <c r="E19" s="70">
        <v>78500</v>
      </c>
      <c r="F19" s="71">
        <v>78500</v>
      </c>
      <c r="G19" s="61">
        <f t="shared" si="0"/>
        <v>100</v>
      </c>
    </row>
    <row r="20" spans="1:7" ht="24" customHeight="1">
      <c r="A20" s="52"/>
      <c r="B20" s="33" t="s">
        <v>21</v>
      </c>
      <c r="C20" s="33" t="s">
        <v>26</v>
      </c>
      <c r="D20" s="20" t="s">
        <v>60</v>
      </c>
      <c r="E20" s="70">
        <v>200000</v>
      </c>
      <c r="F20" s="71">
        <v>199996.77</v>
      </c>
      <c r="G20" s="61">
        <f t="shared" si="0"/>
        <v>99.99838499999998</v>
      </c>
    </row>
    <row r="21" spans="1:7" ht="18" customHeight="1">
      <c r="A21" s="52"/>
      <c r="B21" s="33" t="s">
        <v>21</v>
      </c>
      <c r="C21" s="34" t="s">
        <v>58</v>
      </c>
      <c r="D21" s="20" t="s">
        <v>61</v>
      </c>
      <c r="E21" s="70">
        <v>15400</v>
      </c>
      <c r="F21" s="71">
        <v>15363.91</v>
      </c>
      <c r="G21" s="61">
        <f t="shared" si="0"/>
        <v>99.76564935064935</v>
      </c>
    </row>
    <row r="22" spans="1:7" ht="27" customHeight="1">
      <c r="A22" s="13">
        <v>9</v>
      </c>
      <c r="B22" s="21" t="s">
        <v>21</v>
      </c>
      <c r="C22" s="14" t="s">
        <v>3</v>
      </c>
      <c r="D22" s="12" t="s">
        <v>62</v>
      </c>
      <c r="E22" s="68">
        <v>49400</v>
      </c>
      <c r="F22" s="69">
        <v>49400</v>
      </c>
      <c r="G22" s="61">
        <f t="shared" si="0"/>
        <v>100</v>
      </c>
    </row>
    <row r="23" spans="1:7" ht="27" customHeight="1">
      <c r="A23" s="29">
        <v>10</v>
      </c>
      <c r="B23" s="21" t="s">
        <v>21</v>
      </c>
      <c r="C23" s="14" t="s">
        <v>3</v>
      </c>
      <c r="D23" s="12" t="s">
        <v>107</v>
      </c>
      <c r="E23" s="68">
        <v>148820</v>
      </c>
      <c r="F23" s="64">
        <v>148815.75</v>
      </c>
      <c r="G23" s="61">
        <f t="shared" si="0"/>
        <v>99.99714420104824</v>
      </c>
    </row>
    <row r="24" spans="1:7" ht="24">
      <c r="A24" s="13">
        <v>11</v>
      </c>
      <c r="B24" s="21" t="s">
        <v>21</v>
      </c>
      <c r="C24" s="21" t="s">
        <v>4</v>
      </c>
      <c r="D24" s="23" t="s">
        <v>45</v>
      </c>
      <c r="E24" s="68">
        <v>84500</v>
      </c>
      <c r="F24" s="64">
        <v>84500</v>
      </c>
      <c r="G24" s="61">
        <f t="shared" si="0"/>
        <v>100</v>
      </c>
    </row>
    <row r="25" spans="1:7" ht="26.25" customHeight="1">
      <c r="A25" s="29">
        <v>12</v>
      </c>
      <c r="B25" s="21" t="s">
        <v>21</v>
      </c>
      <c r="C25" s="21" t="s">
        <v>5</v>
      </c>
      <c r="D25" s="23" t="s">
        <v>63</v>
      </c>
      <c r="E25" s="68">
        <v>35000</v>
      </c>
      <c r="F25" s="69">
        <v>35000</v>
      </c>
      <c r="G25" s="61">
        <f t="shared" si="0"/>
        <v>100</v>
      </c>
    </row>
    <row r="26" spans="1:7" ht="24">
      <c r="A26" s="13">
        <v>13</v>
      </c>
      <c r="B26" s="21" t="s">
        <v>21</v>
      </c>
      <c r="C26" s="21" t="s">
        <v>11</v>
      </c>
      <c r="D26" s="23" t="s">
        <v>64</v>
      </c>
      <c r="E26" s="68">
        <v>28500</v>
      </c>
      <c r="F26" s="64">
        <v>28461.46</v>
      </c>
      <c r="G26" s="61">
        <f t="shared" si="0"/>
        <v>99.86477192982456</v>
      </c>
    </row>
    <row r="27" spans="1:7" ht="36">
      <c r="A27" s="29">
        <v>14</v>
      </c>
      <c r="B27" s="21" t="s">
        <v>21</v>
      </c>
      <c r="C27" s="21" t="s">
        <v>12</v>
      </c>
      <c r="D27" s="30" t="s">
        <v>65</v>
      </c>
      <c r="E27" s="68">
        <v>5000</v>
      </c>
      <c r="F27" s="64">
        <v>5000</v>
      </c>
      <c r="G27" s="61">
        <f t="shared" si="0"/>
        <v>100</v>
      </c>
    </row>
    <row r="28" spans="1:7" ht="24">
      <c r="A28" s="13">
        <v>15</v>
      </c>
      <c r="B28" s="21" t="s">
        <v>21</v>
      </c>
      <c r="C28" s="21" t="s">
        <v>13</v>
      </c>
      <c r="D28" s="23" t="s">
        <v>66</v>
      </c>
      <c r="E28" s="68">
        <v>45600</v>
      </c>
      <c r="F28" s="69">
        <v>45600</v>
      </c>
      <c r="G28" s="61">
        <f t="shared" si="0"/>
        <v>100</v>
      </c>
    </row>
    <row r="29" spans="1:7" ht="24">
      <c r="A29" s="29">
        <v>16</v>
      </c>
      <c r="B29" s="11" t="s">
        <v>21</v>
      </c>
      <c r="C29" s="11" t="s">
        <v>38</v>
      </c>
      <c r="D29" s="23" t="s">
        <v>67</v>
      </c>
      <c r="E29" s="68">
        <v>85310</v>
      </c>
      <c r="F29" s="69">
        <v>85241.43</v>
      </c>
      <c r="G29" s="61">
        <f t="shared" si="0"/>
        <v>99.91962255304185</v>
      </c>
    </row>
    <row r="30" spans="1:7" ht="24">
      <c r="A30" s="13">
        <v>17</v>
      </c>
      <c r="B30" s="11" t="s">
        <v>21</v>
      </c>
      <c r="C30" s="11" t="s">
        <v>39</v>
      </c>
      <c r="D30" s="23" t="s">
        <v>68</v>
      </c>
      <c r="E30" s="68">
        <f>21000+81000</f>
        <v>102000</v>
      </c>
      <c r="F30" s="69">
        <f>10006+35609</f>
        <v>45615</v>
      </c>
      <c r="G30" s="61">
        <f t="shared" si="0"/>
        <v>44.720588235294116</v>
      </c>
    </row>
    <row r="31" spans="1:7" ht="26.25">
      <c r="A31" s="29">
        <v>18</v>
      </c>
      <c r="B31" s="11" t="s">
        <v>25</v>
      </c>
      <c r="C31" s="11" t="s">
        <v>16</v>
      </c>
      <c r="D31" s="23" t="s">
        <v>69</v>
      </c>
      <c r="E31" s="68">
        <f>225200+20000</f>
        <v>245200</v>
      </c>
      <c r="F31" s="69">
        <f>45000+165682+20000</f>
        <v>230682</v>
      </c>
      <c r="G31" s="61">
        <f t="shared" si="0"/>
        <v>94.07911908646003</v>
      </c>
    </row>
    <row r="32" spans="1:7" ht="12.75">
      <c r="A32" s="13">
        <v>19</v>
      </c>
      <c r="B32" s="11" t="s">
        <v>21</v>
      </c>
      <c r="C32" s="11" t="s">
        <v>9</v>
      </c>
      <c r="D32" s="23" t="s">
        <v>70</v>
      </c>
      <c r="E32" s="68">
        <v>100</v>
      </c>
      <c r="F32" s="64">
        <v>67</v>
      </c>
      <c r="G32" s="61">
        <f t="shared" si="0"/>
        <v>67</v>
      </c>
    </row>
    <row r="33" spans="1:7" ht="36">
      <c r="A33" s="29">
        <v>20</v>
      </c>
      <c r="B33" s="11" t="s">
        <v>21</v>
      </c>
      <c r="C33" s="11" t="s">
        <v>9</v>
      </c>
      <c r="D33" s="23" t="s">
        <v>71</v>
      </c>
      <c r="E33" s="68">
        <v>69000</v>
      </c>
      <c r="F33" s="72">
        <v>59118</v>
      </c>
      <c r="G33" s="61">
        <f t="shared" si="0"/>
        <v>85.67826086956522</v>
      </c>
    </row>
    <row r="34" spans="1:7" ht="23.25" customHeight="1">
      <c r="A34" s="13">
        <v>21</v>
      </c>
      <c r="B34" s="11" t="s">
        <v>21</v>
      </c>
      <c r="C34" s="11" t="s">
        <v>9</v>
      </c>
      <c r="D34" s="23" t="s">
        <v>72</v>
      </c>
      <c r="E34" s="68">
        <v>25156</v>
      </c>
      <c r="F34" s="69">
        <v>24954</v>
      </c>
      <c r="G34" s="61">
        <f t="shared" si="0"/>
        <v>99.19701065352203</v>
      </c>
    </row>
    <row r="35" spans="1:7" ht="34.5" customHeight="1">
      <c r="A35" s="29">
        <v>22</v>
      </c>
      <c r="B35" s="11" t="s">
        <v>21</v>
      </c>
      <c r="C35" s="11" t="s">
        <v>9</v>
      </c>
      <c r="D35" s="23" t="s">
        <v>74</v>
      </c>
      <c r="E35" s="68">
        <v>20350</v>
      </c>
      <c r="F35" s="72">
        <v>20305</v>
      </c>
      <c r="G35" s="61">
        <f t="shared" si="0"/>
        <v>99.77886977886979</v>
      </c>
    </row>
    <row r="36" spans="1:7" ht="36" customHeight="1">
      <c r="A36" s="13">
        <v>23</v>
      </c>
      <c r="B36" s="11" t="s">
        <v>21</v>
      </c>
      <c r="C36" s="11" t="s">
        <v>9</v>
      </c>
      <c r="D36" s="23" t="s">
        <v>73</v>
      </c>
      <c r="E36" s="68">
        <f>20000+50000-6550</f>
        <v>63450</v>
      </c>
      <c r="F36" s="69">
        <f>13442+50000</f>
        <v>63442</v>
      </c>
      <c r="G36" s="61">
        <f t="shared" si="0"/>
        <v>99.98739164696612</v>
      </c>
    </row>
    <row r="37" spans="1:7" ht="49.5" customHeight="1">
      <c r="A37" s="51">
        <v>24</v>
      </c>
      <c r="B37" s="27"/>
      <c r="C37" s="27"/>
      <c r="D37" s="23" t="s">
        <v>119</v>
      </c>
      <c r="E37" s="68">
        <f>E38+E39</f>
        <v>273030</v>
      </c>
      <c r="F37" s="69">
        <f>F38+F39</f>
        <v>271541</v>
      </c>
      <c r="G37" s="61">
        <f t="shared" si="0"/>
        <v>99.45463868439366</v>
      </c>
    </row>
    <row r="38" spans="1:7" ht="12.75" customHeight="1">
      <c r="A38" s="52"/>
      <c r="B38" s="11" t="s">
        <v>21</v>
      </c>
      <c r="C38" s="11" t="s">
        <v>9</v>
      </c>
      <c r="D38" s="23" t="s">
        <v>100</v>
      </c>
      <c r="E38" s="68">
        <v>50000</v>
      </c>
      <c r="F38" s="69">
        <v>49962</v>
      </c>
      <c r="G38" s="61">
        <f t="shared" si="0"/>
        <v>99.924</v>
      </c>
    </row>
    <row r="39" spans="1:7" ht="12.75" customHeight="1">
      <c r="A39" s="53"/>
      <c r="B39" s="11" t="s">
        <v>40</v>
      </c>
      <c r="C39" s="11" t="s">
        <v>17</v>
      </c>
      <c r="D39" s="23" t="s">
        <v>101</v>
      </c>
      <c r="E39" s="68">
        <f>69180+153850</f>
        <v>223030</v>
      </c>
      <c r="F39" s="64">
        <f>152850+68729</f>
        <v>221579</v>
      </c>
      <c r="G39" s="61">
        <f t="shared" si="0"/>
        <v>99.34941487692238</v>
      </c>
    </row>
    <row r="40" spans="1:7" ht="52.5">
      <c r="A40" s="13">
        <v>25</v>
      </c>
      <c r="B40" s="11" t="s">
        <v>40</v>
      </c>
      <c r="C40" s="11" t="s">
        <v>118</v>
      </c>
      <c r="D40" s="23" t="s">
        <v>75</v>
      </c>
      <c r="E40" s="73">
        <v>83000</v>
      </c>
      <c r="F40" s="74">
        <v>82795</v>
      </c>
      <c r="G40" s="61">
        <f t="shared" si="0"/>
        <v>99.75301204819277</v>
      </c>
    </row>
    <row r="41" spans="1:7" ht="39.75" customHeight="1">
      <c r="A41" s="29">
        <v>26</v>
      </c>
      <c r="B41" s="11" t="s">
        <v>40</v>
      </c>
      <c r="C41" s="11" t="s">
        <v>79</v>
      </c>
      <c r="D41" s="23" t="s">
        <v>76</v>
      </c>
      <c r="E41" s="73">
        <f>110000+137380</f>
        <v>247380</v>
      </c>
      <c r="F41" s="75">
        <f>109458+137380</f>
        <v>246838</v>
      </c>
      <c r="G41" s="61">
        <f t="shared" si="0"/>
        <v>99.78090387258469</v>
      </c>
    </row>
    <row r="42" spans="1:7" ht="36" customHeight="1">
      <c r="A42" s="13">
        <v>27</v>
      </c>
      <c r="B42" s="11" t="s">
        <v>40</v>
      </c>
      <c r="C42" s="11" t="s">
        <v>80</v>
      </c>
      <c r="D42" s="35" t="s">
        <v>77</v>
      </c>
      <c r="E42" s="73">
        <v>516451</v>
      </c>
      <c r="F42" s="75">
        <v>516057</v>
      </c>
      <c r="G42" s="61">
        <f t="shared" si="0"/>
        <v>99.9237100905991</v>
      </c>
    </row>
    <row r="43" spans="1:7" ht="30" customHeight="1">
      <c r="A43" s="29">
        <v>28</v>
      </c>
      <c r="B43" s="11" t="s">
        <v>40</v>
      </c>
      <c r="C43" s="11" t="s">
        <v>51</v>
      </c>
      <c r="D43" s="23" t="s">
        <v>52</v>
      </c>
      <c r="E43" s="73">
        <v>900020</v>
      </c>
      <c r="F43" s="74">
        <v>900006</v>
      </c>
      <c r="G43" s="61">
        <f t="shared" si="0"/>
        <v>99.99844447901157</v>
      </c>
    </row>
    <row r="44" spans="1:7" ht="51" customHeight="1">
      <c r="A44" s="13">
        <v>29</v>
      </c>
      <c r="B44" s="11" t="s">
        <v>40</v>
      </c>
      <c r="C44" s="11" t="s">
        <v>17</v>
      </c>
      <c r="D44" s="23" t="s">
        <v>78</v>
      </c>
      <c r="E44" s="70">
        <v>3645790</v>
      </c>
      <c r="F44" s="75">
        <v>3645790</v>
      </c>
      <c r="G44" s="61">
        <f t="shared" si="0"/>
        <v>100</v>
      </c>
    </row>
    <row r="45" spans="1:7" ht="62.25" customHeight="1">
      <c r="A45" s="51">
        <v>30</v>
      </c>
      <c r="B45" s="11"/>
      <c r="C45" s="11"/>
      <c r="D45" s="46" t="s">
        <v>103</v>
      </c>
      <c r="E45" s="68">
        <f>E46</f>
        <v>40000</v>
      </c>
      <c r="F45" s="69">
        <f>F46</f>
        <v>40000</v>
      </c>
      <c r="G45" s="61">
        <f t="shared" si="0"/>
        <v>100</v>
      </c>
    </row>
    <row r="46" spans="1:7" ht="21" customHeight="1">
      <c r="A46" s="52"/>
      <c r="B46" s="11" t="s">
        <v>40</v>
      </c>
      <c r="C46" s="11" t="s">
        <v>41</v>
      </c>
      <c r="D46" s="76"/>
      <c r="E46" s="68">
        <v>40000</v>
      </c>
      <c r="F46" s="69">
        <v>40000</v>
      </c>
      <c r="G46" s="61">
        <f t="shared" si="0"/>
        <v>100</v>
      </c>
    </row>
    <row r="47" spans="1:7" ht="35.25" customHeight="1">
      <c r="A47" s="51">
        <v>31</v>
      </c>
      <c r="B47" s="54" t="s">
        <v>36</v>
      </c>
      <c r="C47" s="11"/>
      <c r="D47" s="23" t="s">
        <v>81</v>
      </c>
      <c r="E47" s="68">
        <f>E48+E49</f>
        <v>304980</v>
      </c>
      <c r="F47" s="69">
        <f>F48+F49</f>
        <v>304961</v>
      </c>
      <c r="G47" s="61">
        <f t="shared" si="0"/>
        <v>99.99377008328415</v>
      </c>
    </row>
    <row r="48" spans="1:7" ht="16.5" customHeight="1">
      <c r="A48" s="52"/>
      <c r="B48" s="55"/>
      <c r="C48" s="11" t="s">
        <v>46</v>
      </c>
      <c r="D48" s="57"/>
      <c r="E48" s="68">
        <v>276990</v>
      </c>
      <c r="F48" s="69">
        <v>276981</v>
      </c>
      <c r="G48" s="61">
        <f t="shared" si="0"/>
        <v>99.99675078522691</v>
      </c>
    </row>
    <row r="49" spans="1:7" ht="15.75" customHeight="1">
      <c r="A49" s="53"/>
      <c r="B49" s="56"/>
      <c r="C49" s="11" t="s">
        <v>47</v>
      </c>
      <c r="D49" s="58"/>
      <c r="E49" s="68">
        <v>27990</v>
      </c>
      <c r="F49" s="69">
        <v>27980</v>
      </c>
      <c r="G49" s="61">
        <f t="shared" si="0"/>
        <v>99.96427295462665</v>
      </c>
    </row>
    <row r="50" spans="1:7" ht="48" customHeight="1">
      <c r="A50" s="13">
        <v>32</v>
      </c>
      <c r="B50" s="11" t="s">
        <v>36</v>
      </c>
      <c r="C50" s="11" t="s">
        <v>42</v>
      </c>
      <c r="D50" s="23" t="s">
        <v>82</v>
      </c>
      <c r="E50" s="68">
        <v>481000</v>
      </c>
      <c r="F50" s="69">
        <v>480962</v>
      </c>
      <c r="G50" s="61">
        <f t="shared" si="0"/>
        <v>99.9920997920998</v>
      </c>
    </row>
    <row r="51" spans="1:7" s="31" customFormat="1" ht="30" customHeight="1">
      <c r="A51" s="19">
        <v>33</v>
      </c>
      <c r="B51" s="32" t="s">
        <v>99</v>
      </c>
      <c r="C51" s="32" t="s">
        <v>98</v>
      </c>
      <c r="D51" s="22" t="s">
        <v>83</v>
      </c>
      <c r="E51" s="70">
        <f>20000+110000</f>
        <v>130000</v>
      </c>
      <c r="F51" s="75">
        <f>16101.74+74326.24</f>
        <v>90427.98000000001</v>
      </c>
      <c r="G51" s="61">
        <f t="shared" si="0"/>
        <v>69.55998461538462</v>
      </c>
    </row>
    <row r="52" spans="1:7" ht="35.25" customHeight="1">
      <c r="A52" s="13">
        <v>34</v>
      </c>
      <c r="B52" s="11" t="s">
        <v>22</v>
      </c>
      <c r="C52" s="11" t="s">
        <v>14</v>
      </c>
      <c r="D52" s="12" t="s">
        <v>84</v>
      </c>
      <c r="E52" s="68">
        <f>70350+72000+35000</f>
        <v>177350</v>
      </c>
      <c r="F52" s="69">
        <v>140555</v>
      </c>
      <c r="G52" s="61">
        <f t="shared" si="0"/>
        <v>79.25288976599944</v>
      </c>
    </row>
    <row r="53" spans="1:7" s="31" customFormat="1" ht="36.75" customHeight="1">
      <c r="A53" s="19">
        <v>35</v>
      </c>
      <c r="B53" s="32" t="s">
        <v>22</v>
      </c>
      <c r="C53" s="32" t="s">
        <v>48</v>
      </c>
      <c r="D53" s="22" t="s">
        <v>86</v>
      </c>
      <c r="E53" s="70">
        <v>50000</v>
      </c>
      <c r="F53" s="77">
        <v>49861</v>
      </c>
      <c r="G53" s="61">
        <f t="shared" si="0"/>
        <v>99.722</v>
      </c>
    </row>
    <row r="54" spans="1:7" s="31" customFormat="1" ht="40.5" customHeight="1">
      <c r="A54" s="13">
        <v>36</v>
      </c>
      <c r="B54" s="32" t="s">
        <v>22</v>
      </c>
      <c r="C54" s="32" t="s">
        <v>9</v>
      </c>
      <c r="D54" s="22" t="s">
        <v>85</v>
      </c>
      <c r="E54" s="70">
        <v>5700</v>
      </c>
      <c r="F54" s="77">
        <v>5628</v>
      </c>
      <c r="G54" s="61">
        <f t="shared" si="0"/>
        <v>98.73684210526315</v>
      </c>
    </row>
    <row r="55" spans="1:7" s="31" customFormat="1" ht="67.5" customHeight="1">
      <c r="A55" s="19">
        <v>37</v>
      </c>
      <c r="B55" s="32" t="s">
        <v>24</v>
      </c>
      <c r="C55" s="32" t="s">
        <v>87</v>
      </c>
      <c r="D55" s="35" t="s">
        <v>88</v>
      </c>
      <c r="E55" s="70">
        <f>4000+20000+40000+20000+82000</f>
        <v>166000</v>
      </c>
      <c r="F55" s="77">
        <v>165935</v>
      </c>
      <c r="G55" s="61">
        <f t="shared" si="0"/>
        <v>99.96084337349399</v>
      </c>
    </row>
    <row r="56" spans="1:7" ht="33" customHeight="1">
      <c r="A56" s="13">
        <v>38</v>
      </c>
      <c r="B56" s="11" t="s">
        <v>24</v>
      </c>
      <c r="C56" s="11" t="s">
        <v>15</v>
      </c>
      <c r="D56" s="12" t="s">
        <v>102</v>
      </c>
      <c r="E56" s="68">
        <v>357520</v>
      </c>
      <c r="F56" s="69">
        <v>357463</v>
      </c>
      <c r="G56" s="61">
        <f t="shared" si="0"/>
        <v>99.9840568359812</v>
      </c>
    </row>
    <row r="57" spans="1:7" ht="36.75" customHeight="1">
      <c r="A57" s="19">
        <v>39</v>
      </c>
      <c r="B57" s="11" t="s">
        <v>24</v>
      </c>
      <c r="C57" s="11" t="s">
        <v>15</v>
      </c>
      <c r="D57" s="12" t="s">
        <v>89</v>
      </c>
      <c r="E57" s="68">
        <v>65000</v>
      </c>
      <c r="F57" s="69">
        <v>64888</v>
      </c>
      <c r="G57" s="61">
        <f t="shared" si="0"/>
        <v>99.8276923076923</v>
      </c>
    </row>
    <row r="58" spans="1:7" s="17" customFormat="1" ht="24">
      <c r="A58" s="13">
        <v>40</v>
      </c>
      <c r="B58" s="16" t="s">
        <v>23</v>
      </c>
      <c r="C58" s="19">
        <v>100203</v>
      </c>
      <c r="D58" s="20" t="s">
        <v>90</v>
      </c>
      <c r="E58" s="70">
        <v>300833</v>
      </c>
      <c r="F58" s="71">
        <v>300832.65</v>
      </c>
      <c r="G58" s="61">
        <f t="shared" si="0"/>
        <v>99.99988365638079</v>
      </c>
    </row>
    <row r="59" spans="1:7" s="17" customFormat="1" ht="50.25" customHeight="1">
      <c r="A59" s="19">
        <v>41</v>
      </c>
      <c r="B59" s="16" t="s">
        <v>23</v>
      </c>
      <c r="C59" s="19">
        <v>100203</v>
      </c>
      <c r="D59" s="18" t="s">
        <v>91</v>
      </c>
      <c r="E59" s="73">
        <v>3449067</v>
      </c>
      <c r="F59" s="75">
        <v>3448753.44</v>
      </c>
      <c r="G59" s="61">
        <f t="shared" si="0"/>
        <v>99.99090884578351</v>
      </c>
    </row>
    <row r="60" spans="1:7" s="17" customFormat="1" ht="33" customHeight="1">
      <c r="A60" s="19">
        <v>42</v>
      </c>
      <c r="B60" s="16" t="s">
        <v>23</v>
      </c>
      <c r="C60" s="19">
        <v>100203</v>
      </c>
      <c r="D60" s="37" t="s">
        <v>110</v>
      </c>
      <c r="E60" s="73">
        <v>30000</v>
      </c>
      <c r="F60" s="64">
        <v>30000</v>
      </c>
      <c r="G60" s="61">
        <f t="shared" si="0"/>
        <v>100</v>
      </c>
    </row>
    <row r="61" spans="1:7" s="17" customFormat="1" ht="50.25" customHeight="1">
      <c r="A61" s="13">
        <v>43</v>
      </c>
      <c r="B61" s="16" t="s">
        <v>23</v>
      </c>
      <c r="C61" s="19">
        <v>100203</v>
      </c>
      <c r="D61" s="35" t="s">
        <v>92</v>
      </c>
      <c r="E61" s="73">
        <f>140000+45000-50000</f>
        <v>135000</v>
      </c>
      <c r="F61" s="75">
        <f>7680+11280.78+31908</f>
        <v>50868.78</v>
      </c>
      <c r="G61" s="61">
        <f>F61/E61*100</f>
        <v>37.68057777777778</v>
      </c>
    </row>
    <row r="62" spans="1:7" s="17" customFormat="1" ht="41.25" customHeight="1">
      <c r="A62" s="13">
        <v>44</v>
      </c>
      <c r="B62" s="16" t="s">
        <v>23</v>
      </c>
      <c r="C62" s="19">
        <v>150202</v>
      </c>
      <c r="D62" s="38" t="s">
        <v>120</v>
      </c>
      <c r="E62" s="73">
        <v>80000</v>
      </c>
      <c r="F62" s="64">
        <v>0</v>
      </c>
      <c r="G62" s="61">
        <f>F62/E62*100</f>
        <v>0</v>
      </c>
    </row>
    <row r="63" spans="1:7" s="17" customFormat="1" ht="36.75" customHeight="1">
      <c r="A63" s="13">
        <v>45</v>
      </c>
      <c r="B63" s="16" t="s">
        <v>23</v>
      </c>
      <c r="C63" s="19">
        <v>150202</v>
      </c>
      <c r="D63" s="37" t="s">
        <v>111</v>
      </c>
      <c r="E63" s="73">
        <v>90000</v>
      </c>
      <c r="F63" s="75">
        <v>84526</v>
      </c>
      <c r="G63" s="61">
        <f>F63/E63*100</f>
        <v>93.91777777777777</v>
      </c>
    </row>
    <row r="64" spans="1:7" ht="27.75" customHeight="1">
      <c r="A64" s="19">
        <v>46</v>
      </c>
      <c r="B64" s="21" t="s">
        <v>23</v>
      </c>
      <c r="C64" s="21" t="s">
        <v>6</v>
      </c>
      <c r="D64" s="23" t="s">
        <v>93</v>
      </c>
      <c r="E64" s="68">
        <v>74210</v>
      </c>
      <c r="F64" s="69">
        <v>74206</v>
      </c>
      <c r="G64" s="61">
        <f aca="true" t="shared" si="1" ref="G64:G70">F64/E64*100</f>
        <v>99.9946098908503</v>
      </c>
    </row>
    <row r="65" spans="1:7" ht="36">
      <c r="A65" s="13">
        <v>47</v>
      </c>
      <c r="B65" s="21" t="s">
        <v>23</v>
      </c>
      <c r="C65" s="21" t="s">
        <v>28</v>
      </c>
      <c r="D65" s="12" t="s">
        <v>94</v>
      </c>
      <c r="E65" s="68">
        <v>267503</v>
      </c>
      <c r="F65" s="69">
        <v>266032</v>
      </c>
      <c r="G65" s="61">
        <f t="shared" si="1"/>
        <v>99.45009962505094</v>
      </c>
    </row>
    <row r="66" spans="1:7" ht="48">
      <c r="A66" s="19">
        <v>48</v>
      </c>
      <c r="B66" s="21" t="s">
        <v>23</v>
      </c>
      <c r="C66" s="21" t="s">
        <v>9</v>
      </c>
      <c r="D66" s="78" t="s">
        <v>95</v>
      </c>
      <c r="E66" s="68">
        <v>12020</v>
      </c>
      <c r="F66" s="69">
        <v>12003</v>
      </c>
      <c r="G66" s="61">
        <f t="shared" si="1"/>
        <v>99.8585690515807</v>
      </c>
    </row>
    <row r="67" spans="1:7" ht="24">
      <c r="A67" s="13">
        <v>49</v>
      </c>
      <c r="B67" s="21" t="s">
        <v>23</v>
      </c>
      <c r="C67" s="21" t="s">
        <v>9</v>
      </c>
      <c r="D67" s="78" t="s">
        <v>96</v>
      </c>
      <c r="E67" s="68">
        <v>675350</v>
      </c>
      <c r="F67" s="69">
        <v>565751</v>
      </c>
      <c r="G67" s="61">
        <f t="shared" si="1"/>
        <v>83.77152587547198</v>
      </c>
    </row>
    <row r="68" spans="1:7" s="17" customFormat="1" ht="36">
      <c r="A68" s="19">
        <v>50</v>
      </c>
      <c r="B68" s="16" t="s">
        <v>23</v>
      </c>
      <c r="C68" s="16" t="s">
        <v>104</v>
      </c>
      <c r="D68" s="18" t="s">
        <v>105</v>
      </c>
      <c r="E68" s="70">
        <f>2010002+1417630</f>
        <v>3427632</v>
      </c>
      <c r="F68" s="79">
        <f>1988537+1417630</f>
        <v>3406167</v>
      </c>
      <c r="G68" s="61">
        <f t="shared" si="1"/>
        <v>99.37376591185985</v>
      </c>
    </row>
    <row r="69" spans="1:7" s="17" customFormat="1" ht="48">
      <c r="A69" s="13">
        <v>51</v>
      </c>
      <c r="B69" s="16" t="s">
        <v>23</v>
      </c>
      <c r="C69" s="80" t="s">
        <v>9</v>
      </c>
      <c r="D69" s="18" t="s">
        <v>97</v>
      </c>
      <c r="E69" s="68">
        <v>1500000</v>
      </c>
      <c r="F69" s="79">
        <v>1428326</v>
      </c>
      <c r="G69" s="61">
        <f t="shared" si="1"/>
        <v>95.22173333333333</v>
      </c>
    </row>
    <row r="70" spans="1:7" ht="12.75">
      <c r="A70" s="13"/>
      <c r="B70" s="21"/>
      <c r="C70" s="21"/>
      <c r="D70" s="12" t="s">
        <v>7</v>
      </c>
      <c r="E70" s="36">
        <f>SUM(E5:E10,E11,E15,E18,E22:E37,E40:E45,E47,E50:E69)</f>
        <v>24436727</v>
      </c>
      <c r="F70" s="36">
        <f>SUM(F5:F10,F11,F15,F18,F22:F37,F40:F45,F47,F50:F69)</f>
        <v>23839070.580000002</v>
      </c>
      <c r="G70" s="61">
        <f t="shared" si="1"/>
        <v>97.55426976779665</v>
      </c>
    </row>
    <row r="71" spans="3:5" ht="12.75">
      <c r="C71" s="24"/>
      <c r="E71" s="26"/>
    </row>
    <row r="72" spans="1:6" s="43" customFormat="1" ht="24.75" customHeight="1">
      <c r="A72" s="40" t="s">
        <v>29</v>
      </c>
      <c r="B72" s="40" t="s">
        <v>21</v>
      </c>
      <c r="C72" s="50" t="s">
        <v>30</v>
      </c>
      <c r="D72" s="50"/>
      <c r="E72" s="41"/>
      <c r="F72" s="42"/>
    </row>
    <row r="73" spans="1:6" s="43" customFormat="1" ht="24.75" customHeight="1">
      <c r="A73" s="40" t="s">
        <v>29</v>
      </c>
      <c r="B73" s="40" t="s">
        <v>40</v>
      </c>
      <c r="C73" s="50" t="s">
        <v>49</v>
      </c>
      <c r="D73" s="50"/>
      <c r="E73" s="41"/>
      <c r="F73" s="42"/>
    </row>
    <row r="74" spans="1:6" s="43" customFormat="1" ht="24.75" customHeight="1">
      <c r="A74" s="40" t="s">
        <v>29</v>
      </c>
      <c r="B74" s="40" t="s">
        <v>36</v>
      </c>
      <c r="C74" s="44" t="s">
        <v>37</v>
      </c>
      <c r="D74" s="44"/>
      <c r="E74" s="44"/>
      <c r="F74" s="42"/>
    </row>
    <row r="75" spans="1:6" s="43" customFormat="1" ht="24.75" customHeight="1">
      <c r="A75" s="40" t="s">
        <v>29</v>
      </c>
      <c r="B75" s="40" t="s">
        <v>22</v>
      </c>
      <c r="C75" s="50" t="s">
        <v>31</v>
      </c>
      <c r="D75" s="50"/>
      <c r="E75" s="41"/>
      <c r="F75" s="42"/>
    </row>
    <row r="76" spans="1:6" s="43" customFormat="1" ht="24.75" customHeight="1">
      <c r="A76" s="40" t="s">
        <v>29</v>
      </c>
      <c r="B76" s="40" t="s">
        <v>24</v>
      </c>
      <c r="C76" s="50" t="s">
        <v>115</v>
      </c>
      <c r="D76" s="50"/>
      <c r="E76" s="41"/>
      <c r="F76" s="42"/>
    </row>
    <row r="77" spans="1:6" s="43" customFormat="1" ht="24.75" customHeight="1">
      <c r="A77" s="40" t="s">
        <v>29</v>
      </c>
      <c r="B77" s="40" t="s">
        <v>23</v>
      </c>
      <c r="C77" s="50" t="s">
        <v>32</v>
      </c>
      <c r="D77" s="50"/>
      <c r="E77" s="41"/>
      <c r="F77" s="45"/>
    </row>
    <row r="78" spans="1:6" s="43" customFormat="1" ht="21.75" customHeight="1">
      <c r="A78" s="40"/>
      <c r="B78" s="40"/>
      <c r="C78" s="41"/>
      <c r="D78" s="41"/>
      <c r="E78" s="41"/>
      <c r="F78" s="45"/>
    </row>
    <row r="79" spans="3:6" ht="20.25" customHeight="1">
      <c r="C79" s="47" t="s">
        <v>1</v>
      </c>
      <c r="D79" s="47"/>
      <c r="E79" s="48" t="s">
        <v>2</v>
      </c>
      <c r="F79" s="48"/>
    </row>
    <row r="80" spans="3:6" ht="12.75">
      <c r="C80" s="24"/>
      <c r="E80" s="8"/>
      <c r="F80" s="3"/>
    </row>
    <row r="81" spans="3:4" ht="20.25" customHeight="1">
      <c r="C81" s="49" t="s">
        <v>116</v>
      </c>
      <c r="D81" s="49"/>
    </row>
  </sheetData>
  <sheetProtection/>
  <mergeCells count="19">
    <mergeCell ref="A11:A14"/>
    <mergeCell ref="C11:C14"/>
    <mergeCell ref="D11:D12"/>
    <mergeCell ref="A15:A17"/>
    <mergeCell ref="C15:C17"/>
    <mergeCell ref="A18:A21"/>
    <mergeCell ref="A37:A39"/>
    <mergeCell ref="A45:A46"/>
    <mergeCell ref="A47:A49"/>
    <mergeCell ref="B47:B49"/>
    <mergeCell ref="D48:D49"/>
    <mergeCell ref="C79:D79"/>
    <mergeCell ref="E79:F79"/>
    <mergeCell ref="C81:D81"/>
    <mergeCell ref="C72:D72"/>
    <mergeCell ref="C73:D73"/>
    <mergeCell ref="C75:D75"/>
    <mergeCell ref="C76:D76"/>
    <mergeCell ref="C77:D77"/>
  </mergeCell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admin1</cp:lastModifiedBy>
  <cp:lastPrinted>2019-07-05T09:18:44Z</cp:lastPrinted>
  <dcterms:created xsi:type="dcterms:W3CDTF">2010-01-25T13:09:52Z</dcterms:created>
  <dcterms:modified xsi:type="dcterms:W3CDTF">2019-08-30T06:22:23Z</dcterms:modified>
  <cp:category/>
  <cp:version/>
  <cp:contentType/>
  <cp:contentStatus/>
</cp:coreProperties>
</file>